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bookViews>
    <workbookView xWindow="0" yWindow="0" windowWidth="12180" windowHeight="6465"/>
  </bookViews>
  <sheets>
    <sheet name="Mortga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E4" i="1" l="1"/>
  <c r="F4" i="1"/>
  <c r="B10" i="1"/>
  <c r="F2" i="1" l="1"/>
  <c r="B8" i="1" s="1"/>
  <c r="B7" i="1" s="1"/>
  <c r="F5" i="1"/>
  <c r="B4" i="1" l="1"/>
  <c r="K3" i="1"/>
  <c r="K4" i="1" s="1"/>
  <c r="E2" i="1"/>
  <c r="J3" i="1"/>
  <c r="J4" i="1"/>
  <c r="E5" i="1"/>
</calcChain>
</file>

<file path=xl/sharedStrings.xml><?xml version="1.0" encoding="utf-8"?>
<sst xmlns="http://schemas.openxmlformats.org/spreadsheetml/2006/main" count="21" uniqueCount="21">
  <si>
    <t>Closing Costs</t>
  </si>
  <si>
    <t>Monthly Payment</t>
  </si>
  <si>
    <t>15-yr</t>
  </si>
  <si>
    <t>30-yr</t>
  </si>
  <si>
    <t>Purchase Price</t>
  </si>
  <si>
    <t>Interest Rate</t>
  </si>
  <si>
    <t>Cash at Close</t>
  </si>
  <si>
    <t>Montly Int Rate</t>
  </si>
  <si>
    <t>Taxes</t>
  </si>
  <si>
    <t>Insurance</t>
  </si>
  <si>
    <t>Total Mortgage Payment</t>
  </si>
  <si>
    <t>15 or 30 year?</t>
  </si>
  <si>
    <t>Years later</t>
  </si>
  <si>
    <t>Equity - 15 year</t>
  </si>
  <si>
    <t>Equity - 30 year</t>
  </si>
  <si>
    <t>Post-Sale Profit:</t>
  </si>
  <si>
    <t>Annual Property Tax</t>
  </si>
  <si>
    <t>Annual Home-Owners Insurance</t>
  </si>
  <si>
    <t>Total Mortgage Payment Desired</t>
  </si>
  <si>
    <t>Down Payment</t>
  </si>
  <si>
    <t>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</si>
</sst>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rgb="FF3333FF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8" fontId="0" fillId="2" borderId="7" xfId="0" applyNumberFormat="1" applyFill="1" applyBorder="1"/>
    <xf numFmtId="8" fontId="0" fillId="2" borderId="2" xfId="0" applyNumberFormat="1" applyFill="1" applyBorder="1"/>
    <xf numFmtId="8" fontId="0" fillId="2" borderId="0" xfId="0" applyNumberFormat="1" applyFill="1" applyBorder="1"/>
    <xf numFmtId="8" fontId="0" fillId="2" borderId="4" xfId="0" applyNumberFormat="1" applyFill="1" applyBorder="1"/>
    <xf numFmtId="8" fontId="0" fillId="2" borderId="8" xfId="0" applyNumberFormat="1" applyFill="1" applyBorder="1"/>
    <xf numFmtId="8" fontId="0" fillId="2" borderId="6" xfId="0" applyNumberFormat="1" applyFill="1" applyBorder="1"/>
    <xf numFmtId="8" fontId="5" fillId="2" borderId="0" xfId="0" applyNumberFormat="1" applyFont="1" applyFill="1" applyBorder="1"/>
    <xf numFmtId="8" fontId="5" fillId="2" borderId="4" xfId="0" applyNumberFormat="1" applyFont="1" applyFill="1" applyBorder="1"/>
    <xf numFmtId="0" fontId="0" fillId="2" borderId="7" xfId="0" applyFill="1" applyBorder="1"/>
    <xf numFmtId="0" fontId="0" fillId="2" borderId="2" xfId="0" applyFill="1" applyBorder="1"/>
    <xf numFmtId="0" fontId="3" fillId="6" borderId="0" xfId="0" applyFont="1" applyFill="1"/>
    <xf numFmtId="0" fontId="0" fillId="2" borderId="6" xfId="0" applyFill="1" applyBorder="1"/>
    <xf numFmtId="0" fontId="4" fillId="7" borderId="4" xfId="0" applyFont="1" applyFill="1" applyBorder="1"/>
    <xf numFmtId="44" fontId="2" fillId="2" borderId="6" xfId="2" applyFont="1" applyFill="1" applyBorder="1"/>
    <xf numFmtId="164" fontId="4" fillId="7" borderId="9" xfId="3" applyNumberFormat="1" applyFont="1" applyFill="1" applyBorder="1"/>
    <xf numFmtId="166" fontId="4" fillId="7" borderId="9" xfId="1" applyNumberFormat="1" applyFont="1" applyFill="1" applyBorder="1"/>
    <xf numFmtId="165" fontId="4" fillId="7" borderId="9" xfId="2" applyNumberFormat="1" applyFont="1" applyFill="1" applyBorder="1"/>
    <xf numFmtId="165" fontId="6" fillId="7" borderId="10" xfId="2" applyNumberFormat="1" applyFont="1" applyFill="1" applyBorder="1"/>
    <xf numFmtId="10" fontId="4" fillId="7" borderId="11" xfId="0" applyNumberFormat="1" applyFont="1" applyFill="1" applyBorder="1"/>
    <xf numFmtId="9" fontId="0" fillId="2" borderId="5" xfId="3" applyFont="1" applyFill="1" applyBorder="1"/>
    <xf numFmtId="9" fontId="4" fillId="7" borderId="10" xfId="3" applyFont="1" applyFill="1" applyBorder="1"/>
    <xf numFmtId="10" fontId="4" fillId="7" borderId="13" xfId="3" applyNumberFormat="1" applyFont="1" applyFill="1" applyBorder="1"/>
    <xf numFmtId="165" fontId="2" fillId="2" borderId="12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D13" sqref="D13"/>
    </sheetView>
  </sheetViews>
  <sheetFormatPr defaultRowHeight="15" x14ac:dyDescent="0.25"/>
  <cols>
    <col min="1" max="1" width="30.28515625" style="1" bestFit="1" customWidth="1"/>
    <col min="2" max="2" width="13.28515625" style="1" customWidth="1"/>
    <col min="3" max="3" width="9.140625" style="1"/>
    <col min="4" max="4" width="23" style="1" bestFit="1" customWidth="1"/>
    <col min="5" max="5" width="12.5703125" style="1" bestFit="1" customWidth="1"/>
    <col min="6" max="6" width="11" style="1" customWidth="1"/>
    <col min="7" max="7" width="9.140625" style="1"/>
    <col min="8" max="8" width="10.28515625" style="1" bestFit="1" customWidth="1"/>
    <col min="9" max="9" width="9.140625" style="1"/>
    <col min="10" max="11" width="14.5703125" style="1" bestFit="1" customWidth="1"/>
    <col min="12" max="16384" width="9.140625" style="1"/>
  </cols>
  <sheetData>
    <row r="1" spans="1:11" ht="15.75" thickBot="1" x14ac:dyDescent="0.3">
      <c r="A1" s="2"/>
      <c r="B1" s="2"/>
      <c r="D1" s="4"/>
      <c r="E1" s="4" t="s">
        <v>2</v>
      </c>
      <c r="F1" s="4" t="s">
        <v>3</v>
      </c>
      <c r="H1" s="18"/>
      <c r="I1" s="18"/>
      <c r="J1" s="18"/>
      <c r="K1" s="18"/>
    </row>
    <row r="2" spans="1:11" x14ac:dyDescent="0.25">
      <c r="A2" s="5" t="s">
        <v>19</v>
      </c>
      <c r="B2" s="26">
        <v>0.2</v>
      </c>
      <c r="D2" s="5" t="s">
        <v>1</v>
      </c>
      <c r="E2" s="8">
        <f>IF(B11=15,E5-E4-E3,PMT(B10,180,-B8,0,1))</f>
        <v>946.9673856133652</v>
      </c>
      <c r="F2" s="9">
        <f>IF(B11=15,PMT(B10,360,-B8,0,1),F5-F4-F3)</f>
        <v>616.66666666666663</v>
      </c>
      <c r="H2" s="5"/>
      <c r="I2" s="17"/>
      <c r="J2" s="16" t="s">
        <v>13</v>
      </c>
      <c r="K2" s="17" t="s">
        <v>14</v>
      </c>
    </row>
    <row r="3" spans="1:11" ht="15.75" thickBot="1" x14ac:dyDescent="0.3">
      <c r="A3" s="27" t="s">
        <v>0</v>
      </c>
      <c r="B3" s="28">
        <v>0.03</v>
      </c>
      <c r="D3" s="6" t="s">
        <v>8</v>
      </c>
      <c r="E3" s="10">
        <f>B13/12</f>
        <v>208.33333333333334</v>
      </c>
      <c r="F3" s="11">
        <f>B13/12</f>
        <v>208.33333333333334</v>
      </c>
      <c r="H3" s="6" t="s">
        <v>12</v>
      </c>
      <c r="I3" s="20">
        <v>5</v>
      </c>
      <c r="J3" s="14">
        <f>FV(B10,I3*12,E2,-B7,1)</f>
        <v>124392.32229190174</v>
      </c>
      <c r="K3" s="15">
        <f>FV(B10,I3*12,F2,-B7,1)</f>
        <v>146461.55843423179</v>
      </c>
    </row>
    <row r="4" spans="1:11" ht="15.75" thickBot="1" x14ac:dyDescent="0.3">
      <c r="A4" s="7" t="s">
        <v>6</v>
      </c>
      <c r="B4" s="21">
        <f>(B3+B2)*B7</f>
        <v>35053.359854723545</v>
      </c>
      <c r="D4" s="6" t="s">
        <v>9</v>
      </c>
      <c r="E4" s="14">
        <f>B12/12</f>
        <v>75</v>
      </c>
      <c r="F4" s="15">
        <f>B12/12</f>
        <v>75</v>
      </c>
      <c r="H4" s="7" t="s">
        <v>15</v>
      </c>
      <c r="I4" s="19"/>
      <c r="J4" s="12">
        <f>0.93*(B7*(1.005)^I3)-J3</f>
        <v>20924.225704567594</v>
      </c>
      <c r="K4" s="13">
        <f>0.93*(B7*(1.005)^I3)-K3</f>
        <v>-1145.0104377624521</v>
      </c>
    </row>
    <row r="5" spans="1:11" ht="15.75" thickBot="1" x14ac:dyDescent="0.3">
      <c r="D5" s="7" t="s">
        <v>10</v>
      </c>
      <c r="E5" s="12">
        <f>IF(B11=15,B14,SUM(E2:E4))</f>
        <v>1230.3007189466985</v>
      </c>
      <c r="F5" s="13">
        <f>IF(B11=30,B14,SUM(F2:F4))</f>
        <v>900</v>
      </c>
    </row>
    <row r="6" spans="1:11" ht="15.75" thickBot="1" x14ac:dyDescent="0.3">
      <c r="A6" s="3"/>
      <c r="B6" s="3"/>
    </row>
    <row r="7" spans="1:11" ht="15.75" thickBot="1" x14ac:dyDescent="0.3">
      <c r="A7" s="5" t="s">
        <v>4</v>
      </c>
      <c r="B7" s="30">
        <f>B8+B2*B8</f>
        <v>152405.91241184151</v>
      </c>
    </row>
    <row r="8" spans="1:11" ht="15.75" thickBot="1" x14ac:dyDescent="0.3">
      <c r="A8" s="6" t="s">
        <v>20</v>
      </c>
      <c r="B8" s="30">
        <f>IF(B11=15,PV(B10,180,-E2,0,1),PV(B10,360,-F2,0,1))</f>
        <v>127004.92700986793</v>
      </c>
    </row>
    <row r="9" spans="1:11" x14ac:dyDescent="0.25">
      <c r="A9" s="6" t="s">
        <v>5</v>
      </c>
      <c r="B9" s="29">
        <v>4.2500000000000003E-2</v>
      </c>
    </row>
    <row r="10" spans="1:11" hidden="1" x14ac:dyDescent="0.25">
      <c r="A10" s="6" t="s">
        <v>7</v>
      </c>
      <c r="B10" s="22">
        <f>(1+B9)^(1/12)-1</f>
        <v>3.474495003497502E-3</v>
      </c>
    </row>
    <row r="11" spans="1:11" x14ac:dyDescent="0.25">
      <c r="A11" s="6" t="s">
        <v>11</v>
      </c>
      <c r="B11" s="23">
        <v>30</v>
      </c>
    </row>
    <row r="12" spans="1:11" x14ac:dyDescent="0.25">
      <c r="A12" s="6" t="s">
        <v>17</v>
      </c>
      <c r="B12" s="24">
        <v>900</v>
      </c>
    </row>
    <row r="13" spans="1:11" x14ac:dyDescent="0.25">
      <c r="A13" s="6" t="s">
        <v>16</v>
      </c>
      <c r="B13" s="24">
        <v>2500</v>
      </c>
    </row>
    <row r="14" spans="1:11" ht="15.75" thickBot="1" x14ac:dyDescent="0.3">
      <c r="A14" s="7" t="s">
        <v>18</v>
      </c>
      <c r="B14" s="25">
        <v>900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Mortgage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Zeiger</dc:creator>
  <cp:lastModifiedBy>Angela Zeiger</cp:lastModifiedBy>
  <dcterms:created xsi:type="dcterms:W3CDTF">2017-03-20T21:09:43Z</dcterms:created>
  <dcterms:modified xsi:type="dcterms:W3CDTF">2017-06-13T02:17:53Z</dcterms:modified>
</cp:coreProperties>
</file>